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1810" windowHeight="8370" activeTab="0"/>
  </bookViews>
  <sheets>
    <sheet name="FY21-2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<sst xmlns="http://schemas.openxmlformats.org/spreadsheetml/2006/main" count="94" uniqueCount="58">
  <si>
    <t>American Police Hall of Fame &amp; Museum</t>
  </si>
  <si>
    <t>Brevard Ballet Youth Company</t>
  </si>
  <si>
    <t>Brevard Nature Alliance</t>
  </si>
  <si>
    <t>Brevard Renaissance Fair</t>
  </si>
  <si>
    <t>Brevard Symphony Orchestra</t>
  </si>
  <si>
    <t>Florida Surf Museum</t>
  </si>
  <si>
    <t>Greater Allen Development Corp</t>
  </si>
  <si>
    <t>Melbourne Art Festival, Inc</t>
  </si>
  <si>
    <t>Melbourne Main Street</t>
  </si>
  <si>
    <t>Museum of Dinosaurs and Ancient Cultures</t>
  </si>
  <si>
    <t>Native Heritage Gathering, Inc.</t>
  </si>
  <si>
    <t>The Historic Cocoa Village Playhouse</t>
  </si>
  <si>
    <t>Titusville Playhouse, Inc</t>
  </si>
  <si>
    <t>US Space Walk of Fame Foundation</t>
  </si>
  <si>
    <t>Valiant Air Command, Inc.</t>
  </si>
  <si>
    <t>Aaron Collins</t>
  </si>
  <si>
    <t>Andrea Young</t>
  </si>
  <si>
    <t>Anne Conroy-Baiter</t>
  </si>
  <si>
    <t>Bonnie King</t>
  </si>
  <si>
    <t>Jim Platman</t>
  </si>
  <si>
    <t>Jim Ridenour</t>
  </si>
  <si>
    <t>Juliet Misconi</t>
  </si>
  <si>
    <t>Paige Sanchez</t>
  </si>
  <si>
    <t>Steven Heron</t>
  </si>
  <si>
    <t>Space Coast Symphony Orchestra</t>
  </si>
  <si>
    <t>Average</t>
  </si>
  <si>
    <t>Trimmed Mean</t>
  </si>
  <si>
    <t>FY 2021 - 2022</t>
  </si>
  <si>
    <t>Cultural Support Grant Program</t>
  </si>
  <si>
    <t>TOTAL</t>
  </si>
  <si>
    <t>Brevard Regional Arts Group, Inc / Henegar</t>
  </si>
  <si>
    <t>American Police</t>
  </si>
  <si>
    <t>Henegar</t>
  </si>
  <si>
    <t>Dinosaurs</t>
  </si>
  <si>
    <t>SC Symphony</t>
  </si>
  <si>
    <t>CV Playhouse</t>
  </si>
  <si>
    <t>Titusville Playhouse</t>
  </si>
  <si>
    <t>Valiant</t>
  </si>
  <si>
    <t>Ren Fest</t>
  </si>
  <si>
    <t>Melbourne Art</t>
  </si>
  <si>
    <t>21-22</t>
  </si>
  <si>
    <t>20-21</t>
  </si>
  <si>
    <t>US Space Walk</t>
  </si>
  <si>
    <t>Brevard Symphony</t>
  </si>
  <si>
    <t>IndiaFest</t>
  </si>
  <si>
    <t>Surfside</t>
  </si>
  <si>
    <t>Native Heritage</t>
  </si>
  <si>
    <t xml:space="preserve">Melbourne Main </t>
  </si>
  <si>
    <t>19-20</t>
  </si>
  <si>
    <t>Airsage Reported Attendance  Outside BC</t>
  </si>
  <si>
    <t xml:space="preserve">Indiafest </t>
  </si>
  <si>
    <t xml:space="preserve">Florida Surf Museum                                                              </t>
  </si>
  <si>
    <t>Surfside Playhouse, INC</t>
  </si>
  <si>
    <t>Visitor Spending</t>
  </si>
  <si>
    <t>Cultural Committee Awards</t>
  </si>
  <si>
    <t>Adjusted Award funding</t>
  </si>
  <si>
    <t>ROI (Visitor Spending/ Grant Award)</t>
  </si>
  <si>
    <t>Attachment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</si>
</sst>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#,##0.0000_);[Red]\(#,##0.0000\)"/>
    <numFmt numFmtId="165" formatCode="&quot;$&quot;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double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2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/>
    <xf numFmtId="2" fontId="2" fillId="0" borderId="1" xfId="0" applyNumberFormat="1" applyFont="1" applyBorder="1" applyAlignment="1">
      <alignment horizontal="center"/>
    </xf>
    <xf numFmtId="0" fontId="0" fillId="0" borderId="2" xfId="0" applyFill="1" applyBorder="1"/>
    <xf numFmtId="164" fontId="0" fillId="0" borderId="0" xfId="0" applyNumberFormat="1"/>
    <xf numFmtId="6" fontId="2" fillId="0" borderId="3" xfId="0" applyNumberFormat="1" applyFont="1" applyBorder="1" applyAlignment="1">
      <alignment horizontal="center"/>
    </xf>
    <xf numFmtId="8" fontId="2" fillId="0" borderId="0" xfId="0" applyNumberFormat="1" applyFont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8" fontId="2" fillId="0" borderId="3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0" fillId="4" borderId="1" xfId="0" applyFill="1" applyBorder="1"/>
    <xf numFmtId="165" fontId="2" fillId="0" borderId="1" xfId="0" applyNumberFormat="1" applyFont="1" applyFill="1" applyBorder="1" applyAlignment="1">
      <alignment horizontal="center" wrapText="1"/>
    </xf>
    <xf numFmtId="165" fontId="2" fillId="0" borderId="4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3" fontId="0" fillId="5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5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5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center" vertical="center"/>
    </xf>
    <xf numFmtId="6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8" fontId="0" fillId="3" borderId="1" xfId="0" applyNumberFormat="1" applyFill="1" applyBorder="1" applyAlignment="1">
      <alignment horizontal="center" vertical="center"/>
    </xf>
    <xf numFmtId="165" fontId="0" fillId="3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6" fontId="0" fillId="2" borderId="1" xfId="0" applyNumberFormat="1" applyFill="1" applyBorder="1" applyAlignment="1">
      <alignment vertical="center"/>
    </xf>
    <xf numFmtId="38" fontId="0" fillId="3" borderId="1" xfId="0" applyNumberFormat="1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6" fontId="0" fillId="3" borderId="1" xfId="0" applyNumberFormat="1" applyFill="1" applyBorder="1" applyAlignment="1">
      <alignment horizontal="center" vertical="center"/>
    </xf>
    <xf numFmtId="0" fontId="0" fillId="5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37671-2C6D-41A1-B6D9-1F61055A1F33}">
  <dimension ref="A1:Y26"/>
  <sheetViews>
    <sheetView tabSelected="1" zoomScale="86" zoomScaleNormal="86" workbookViewId="0" topLeftCell="A1">
      <selection activeCell="B2" sqref="B2"/>
    </sheetView>
  </sheetViews>
  <sheetFormatPr defaultColWidth="9.140625" defaultRowHeight="15"/>
  <cols>
    <col min="1" max="1" width="40.57421875" style="0" customWidth="1"/>
    <col min="2" max="2" width="9.421875" style="0" customWidth="1"/>
    <col min="3" max="3" width="8.140625" style="0" customWidth="1"/>
    <col min="4" max="4" width="8.00390625" style="0" customWidth="1"/>
    <col min="5" max="5" width="8.57421875" style="0" customWidth="1"/>
    <col min="6" max="6" width="8.28125" style="0" customWidth="1"/>
    <col min="7" max="7" width="10.140625" style="0" customWidth="1"/>
    <col min="8" max="8" width="9.57421875" style="0" customWidth="1"/>
    <col min="9" max="9" width="8.7109375" style="0" customWidth="1"/>
    <col min="10" max="10" width="9.421875" style="0" customWidth="1"/>
    <col min="11" max="11" width="11.7109375" style="0" customWidth="1"/>
    <col min="12" max="12" width="11.57421875" style="1" customWidth="1"/>
    <col min="13" max="13" width="12.421875" style="1" customWidth="1"/>
    <col min="14" max="14" width="12.8515625" style="0" customWidth="1"/>
    <col min="15" max="15" width="14.00390625" style="0" customWidth="1"/>
    <col min="16" max="16" width="12.140625" style="0" customWidth="1"/>
    <col min="17" max="17" width="9.140625" style="0" hidden="1" customWidth="1"/>
    <col min="18" max="18" width="22.8515625" style="0" hidden="1" customWidth="1"/>
    <col min="19" max="19" width="9.140625" style="0" hidden="1" customWidth="1"/>
    <col min="20" max="20" width="27.421875" style="0" hidden="1" customWidth="1"/>
    <col min="21" max="21" width="11.140625" style="0" hidden="1" customWidth="1"/>
    <col min="22" max="22" width="27.140625" style="0" hidden="1" customWidth="1"/>
    <col min="23" max="23" width="12.140625" style="0" customWidth="1"/>
    <col min="24" max="24" width="10.140625" style="0" customWidth="1"/>
  </cols>
  <sheetData>
    <row r="1" ht="15">
      <c r="A1" s="6" t="s">
        <v>27</v>
      </c>
    </row>
    <row r="2" ht="15">
      <c r="A2" s="6" t="s">
        <v>28</v>
      </c>
    </row>
    <row r="3" ht="15">
      <c r="A3" s="6" t="s">
        <v>57</v>
      </c>
    </row>
    <row r="4" spans="1:24" ht="75">
      <c r="A4" s="2"/>
      <c r="B4" s="3" t="s">
        <v>15</v>
      </c>
      <c r="C4" s="3" t="s">
        <v>16</v>
      </c>
      <c r="D4" s="3" t="s">
        <v>17</v>
      </c>
      <c r="E4" s="3" t="s">
        <v>18</v>
      </c>
      <c r="F4" s="3" t="s">
        <v>19</v>
      </c>
      <c r="G4" s="3" t="s">
        <v>20</v>
      </c>
      <c r="H4" s="3" t="s">
        <v>21</v>
      </c>
      <c r="I4" s="3" t="s">
        <v>22</v>
      </c>
      <c r="J4" s="3" t="s">
        <v>23</v>
      </c>
      <c r="K4" s="4" t="s">
        <v>29</v>
      </c>
      <c r="L4" s="7" t="s">
        <v>25</v>
      </c>
      <c r="M4" s="5" t="s">
        <v>26</v>
      </c>
      <c r="N4" s="3" t="s">
        <v>54</v>
      </c>
      <c r="O4" s="3" t="s">
        <v>55</v>
      </c>
      <c r="P4" s="3" t="s">
        <v>49</v>
      </c>
      <c r="Q4" s="12" t="s">
        <v>40</v>
      </c>
      <c r="R4" s="13"/>
      <c r="S4" s="17" t="s">
        <v>41</v>
      </c>
      <c r="T4" s="18"/>
      <c r="U4" s="16" t="s">
        <v>48</v>
      </c>
      <c r="V4" s="14"/>
      <c r="W4" s="20" t="s">
        <v>53</v>
      </c>
      <c r="X4" s="19" t="s">
        <v>56</v>
      </c>
    </row>
    <row r="5" spans="1:25" s="35" customFormat="1" ht="30" customHeight="1">
      <c r="A5" s="38" t="s">
        <v>0</v>
      </c>
      <c r="B5" s="22">
        <v>85</v>
      </c>
      <c r="C5" s="22">
        <v>96</v>
      </c>
      <c r="D5" s="22">
        <v>87</v>
      </c>
      <c r="E5" s="23">
        <v>98</v>
      </c>
      <c r="F5" s="22">
        <v>66</v>
      </c>
      <c r="G5" s="22">
        <v>87</v>
      </c>
      <c r="H5" s="23">
        <v>63</v>
      </c>
      <c r="I5" s="22">
        <v>85</v>
      </c>
      <c r="J5" s="22">
        <v>81</v>
      </c>
      <c r="K5" s="22">
        <f aca="true" t="shared" si="0" ref="K5:K23">SUM(B5:J5)</f>
        <v>748</v>
      </c>
      <c r="L5" s="24">
        <f>K5/9</f>
        <v>83.11111111111111</v>
      </c>
      <c r="M5" s="24">
        <f>(B5+C5+D5+F5+J5+G5+I5)/7</f>
        <v>83.85714285714286</v>
      </c>
      <c r="N5" s="25">
        <v>10000</v>
      </c>
      <c r="O5" s="26">
        <f>N5*1.333333</f>
        <v>13333.330000000002</v>
      </c>
      <c r="P5" s="39">
        <v>29740</v>
      </c>
      <c r="Q5" s="37">
        <v>10000</v>
      </c>
      <c r="R5" s="28" t="s">
        <v>31</v>
      </c>
      <c r="S5" s="29">
        <v>6030</v>
      </c>
      <c r="T5" s="30" t="s">
        <v>31</v>
      </c>
      <c r="U5" s="31">
        <v>12602.53</v>
      </c>
      <c r="V5" s="32" t="s">
        <v>31</v>
      </c>
      <c r="W5" s="33">
        <f>P5*53.62</f>
        <v>1594658.7999999998</v>
      </c>
      <c r="X5" s="34">
        <f>W5/O5</f>
        <v>119.59943989985995</v>
      </c>
      <c r="Y5" s="40"/>
    </row>
    <row r="6" spans="1:25" s="35" customFormat="1" ht="30.75" customHeight="1">
      <c r="A6" s="38" t="s">
        <v>1</v>
      </c>
      <c r="B6" s="41"/>
      <c r="C6" s="22">
        <v>53</v>
      </c>
      <c r="D6" s="22">
        <v>81</v>
      </c>
      <c r="E6" s="23">
        <v>41</v>
      </c>
      <c r="F6" s="22">
        <v>61</v>
      </c>
      <c r="G6" s="23">
        <v>87</v>
      </c>
      <c r="H6" s="22">
        <v>56</v>
      </c>
      <c r="I6" s="22">
        <v>70</v>
      </c>
      <c r="J6" s="22">
        <v>83</v>
      </c>
      <c r="K6" s="22">
        <f t="shared" si="0"/>
        <v>532</v>
      </c>
      <c r="L6" s="42">
        <f>K6/8</f>
        <v>66.5</v>
      </c>
      <c r="M6" s="43">
        <f>(C6+D6+F6+H6+J6+I6)/6</f>
        <v>67.33333333333333</v>
      </c>
      <c r="N6" s="52"/>
      <c r="O6" s="44"/>
      <c r="P6" s="51">
        <v>210</v>
      </c>
      <c r="Q6" s="37">
        <v>13333</v>
      </c>
      <c r="R6" s="28" t="s">
        <v>32</v>
      </c>
      <c r="S6" s="29">
        <v>6274</v>
      </c>
      <c r="T6" s="30" t="s">
        <v>32</v>
      </c>
      <c r="U6" s="31">
        <v>12937.48</v>
      </c>
      <c r="V6" s="32" t="s">
        <v>32</v>
      </c>
      <c r="W6" s="45">
        <f>P6*53.62</f>
        <v>11260.199999999999</v>
      </c>
      <c r="X6" s="31"/>
      <c r="Y6" s="46"/>
    </row>
    <row r="7" spans="1:24" s="35" customFormat="1" ht="30" customHeight="1">
      <c r="A7" s="38" t="s">
        <v>2</v>
      </c>
      <c r="B7" s="22">
        <v>77</v>
      </c>
      <c r="C7" s="23">
        <v>58</v>
      </c>
      <c r="D7" s="22">
        <v>90</v>
      </c>
      <c r="E7" s="22">
        <v>92</v>
      </c>
      <c r="F7" s="22">
        <v>90</v>
      </c>
      <c r="G7" s="23">
        <v>94</v>
      </c>
      <c r="H7" s="22">
        <v>69</v>
      </c>
      <c r="I7" s="22">
        <v>86</v>
      </c>
      <c r="J7" s="22">
        <v>89</v>
      </c>
      <c r="K7" s="22">
        <f t="shared" si="0"/>
        <v>745</v>
      </c>
      <c r="L7" s="24">
        <f aca="true" t="shared" si="1" ref="L7:L23">K7/9</f>
        <v>82.77777777777777</v>
      </c>
      <c r="M7" s="24">
        <f>(B7+D7+E7+F7+H7+J7+I7)/7</f>
        <v>84.71428571428571</v>
      </c>
      <c r="N7" s="25">
        <v>2500</v>
      </c>
      <c r="O7" s="26">
        <f aca="true" t="shared" si="2" ref="O7:O23">N7*1.333333</f>
        <v>3333.3325000000004</v>
      </c>
      <c r="P7" s="36">
        <v>1340</v>
      </c>
      <c r="Q7" s="23"/>
      <c r="R7" s="28" t="s">
        <v>47</v>
      </c>
      <c r="S7" s="29">
        <v>4639</v>
      </c>
      <c r="T7" s="30" t="s">
        <v>8</v>
      </c>
      <c r="U7" s="31">
        <v>13251.5</v>
      </c>
      <c r="V7" s="32" t="s">
        <v>8</v>
      </c>
      <c r="W7" s="33">
        <f aca="true" t="shared" si="3" ref="W7:W23">P7*53.62</f>
        <v>71850.8</v>
      </c>
      <c r="X7" s="34">
        <f aca="true" t="shared" si="4" ref="X7:X23">W7/O7</f>
        <v>21.555245388811347</v>
      </c>
    </row>
    <row r="8" spans="1:24" s="35" customFormat="1" ht="30" customHeight="1">
      <c r="A8" s="38" t="s">
        <v>30</v>
      </c>
      <c r="B8" s="23">
        <v>70</v>
      </c>
      <c r="C8" s="23">
        <v>95</v>
      </c>
      <c r="D8" s="22">
        <v>95</v>
      </c>
      <c r="E8" s="22">
        <v>94</v>
      </c>
      <c r="F8" s="22">
        <v>74</v>
      </c>
      <c r="G8" s="22">
        <v>88</v>
      </c>
      <c r="H8" s="22">
        <v>85</v>
      </c>
      <c r="I8" s="22">
        <v>67</v>
      </c>
      <c r="J8" s="41"/>
      <c r="K8" s="22">
        <f t="shared" si="0"/>
        <v>668</v>
      </c>
      <c r="L8" s="24">
        <f>K8/8</f>
        <v>83.5</v>
      </c>
      <c r="M8" s="42">
        <f>(H8+G8+F8+E8+D8+I8)/6</f>
        <v>83.83333333333333</v>
      </c>
      <c r="N8" s="25">
        <v>10000</v>
      </c>
      <c r="O8" s="26">
        <f t="shared" si="2"/>
        <v>13333.330000000002</v>
      </c>
      <c r="P8" s="36">
        <v>9826</v>
      </c>
      <c r="Q8" s="23"/>
      <c r="R8" s="28" t="s">
        <v>33</v>
      </c>
      <c r="S8" s="29">
        <v>4381</v>
      </c>
      <c r="T8" s="30" t="s">
        <v>33</v>
      </c>
      <c r="U8" s="31">
        <v>11055.06</v>
      </c>
      <c r="V8" s="32" t="s">
        <v>33</v>
      </c>
      <c r="W8" s="33">
        <f t="shared" si="3"/>
        <v>526870.12</v>
      </c>
      <c r="X8" s="34">
        <f t="shared" si="4"/>
        <v>39.51526887881722</v>
      </c>
    </row>
    <row r="9" spans="1:24" s="35" customFormat="1" ht="30.75" customHeight="1">
      <c r="A9" s="38" t="s">
        <v>3</v>
      </c>
      <c r="B9" s="23">
        <v>70</v>
      </c>
      <c r="C9" s="23">
        <v>96</v>
      </c>
      <c r="D9" s="22">
        <v>90</v>
      </c>
      <c r="E9" s="22">
        <v>92</v>
      </c>
      <c r="F9" s="22">
        <v>80</v>
      </c>
      <c r="G9" s="22">
        <v>88</v>
      </c>
      <c r="H9" s="22">
        <v>82</v>
      </c>
      <c r="I9" s="22">
        <v>83</v>
      </c>
      <c r="J9" s="22">
        <v>87</v>
      </c>
      <c r="K9" s="22">
        <f t="shared" si="0"/>
        <v>768</v>
      </c>
      <c r="L9" s="24">
        <f t="shared" si="1"/>
        <v>85.33333333333333</v>
      </c>
      <c r="M9" s="24">
        <f>(J9+H9+G9+F9+E9+D9+I9)/7</f>
        <v>86</v>
      </c>
      <c r="N9" s="25">
        <v>5000</v>
      </c>
      <c r="O9" s="26">
        <f t="shared" si="2"/>
        <v>6666.665000000001</v>
      </c>
      <c r="P9" s="27">
        <v>4200</v>
      </c>
      <c r="Q9" s="23"/>
      <c r="R9" s="28" t="s">
        <v>34</v>
      </c>
      <c r="S9" s="29">
        <v>6252</v>
      </c>
      <c r="T9" s="30" t="s">
        <v>34</v>
      </c>
      <c r="U9" s="31">
        <v>13125.9</v>
      </c>
      <c r="V9" s="32" t="s">
        <v>34</v>
      </c>
      <c r="W9" s="33">
        <f t="shared" si="3"/>
        <v>225204</v>
      </c>
      <c r="X9" s="34">
        <f t="shared" si="4"/>
        <v>33.780608445152104</v>
      </c>
    </row>
    <row r="10" spans="1:24" s="35" customFormat="1" ht="30.75" customHeight="1">
      <c r="A10" s="38" t="s">
        <v>4</v>
      </c>
      <c r="B10" s="22">
        <v>84</v>
      </c>
      <c r="C10" s="22">
        <v>89</v>
      </c>
      <c r="D10" s="22">
        <v>90</v>
      </c>
      <c r="E10" s="23">
        <v>80</v>
      </c>
      <c r="F10" s="22">
        <v>81</v>
      </c>
      <c r="G10" s="23">
        <v>93</v>
      </c>
      <c r="H10" s="22">
        <v>92</v>
      </c>
      <c r="I10" s="22">
        <v>93</v>
      </c>
      <c r="J10" s="22">
        <v>88</v>
      </c>
      <c r="K10" s="22">
        <f t="shared" si="0"/>
        <v>790</v>
      </c>
      <c r="L10" s="24">
        <f t="shared" si="1"/>
        <v>87.77777777777777</v>
      </c>
      <c r="M10" s="24">
        <f>(J10+H10+F10+D10+C10+B10+I10)/7</f>
        <v>88.14285714285714</v>
      </c>
      <c r="N10" s="25">
        <v>2500</v>
      </c>
      <c r="O10" s="26">
        <f t="shared" si="2"/>
        <v>3333.3325000000004</v>
      </c>
      <c r="P10" s="22">
        <v>570</v>
      </c>
      <c r="Q10" s="23"/>
      <c r="R10" s="28" t="s">
        <v>35</v>
      </c>
      <c r="S10" s="29">
        <v>6518</v>
      </c>
      <c r="T10" s="30" t="s">
        <v>35</v>
      </c>
      <c r="U10" s="31">
        <v>13816.73</v>
      </c>
      <c r="V10" s="32" t="s">
        <v>35</v>
      </c>
      <c r="W10" s="33">
        <f t="shared" si="3"/>
        <v>30563.399999999998</v>
      </c>
      <c r="X10" s="34">
        <f t="shared" si="4"/>
        <v>9.16902229225557</v>
      </c>
    </row>
    <row r="11" spans="1:24" s="35" customFormat="1" ht="30" customHeight="1">
      <c r="A11" s="21" t="s">
        <v>51</v>
      </c>
      <c r="B11" s="23">
        <v>77</v>
      </c>
      <c r="C11" s="22">
        <v>87</v>
      </c>
      <c r="D11" s="23">
        <v>100</v>
      </c>
      <c r="E11" s="22">
        <v>81</v>
      </c>
      <c r="F11" s="22">
        <v>86</v>
      </c>
      <c r="G11" s="22">
        <v>93</v>
      </c>
      <c r="H11" s="22">
        <v>83</v>
      </c>
      <c r="I11" s="22">
        <v>91</v>
      </c>
      <c r="J11" s="22">
        <v>88</v>
      </c>
      <c r="K11" s="22">
        <f t="shared" si="0"/>
        <v>786</v>
      </c>
      <c r="L11" s="24">
        <f t="shared" si="1"/>
        <v>87.33333333333333</v>
      </c>
      <c r="M11" s="24">
        <f>(J11+H11+G11+F11+E11+C11+I11)/7</f>
        <v>87</v>
      </c>
      <c r="N11" s="25">
        <v>5000</v>
      </c>
      <c r="O11" s="26">
        <f t="shared" si="2"/>
        <v>6666.665000000001</v>
      </c>
      <c r="P11" s="36">
        <v>4250</v>
      </c>
      <c r="Q11" s="23"/>
      <c r="R11" s="28" t="s">
        <v>36</v>
      </c>
      <c r="S11" s="29">
        <v>6496</v>
      </c>
      <c r="T11" s="30" t="s">
        <v>36</v>
      </c>
      <c r="U11" s="31">
        <v>13439.91</v>
      </c>
      <c r="V11" s="32" t="s">
        <v>36</v>
      </c>
      <c r="W11" s="33">
        <f t="shared" si="3"/>
        <v>227885</v>
      </c>
      <c r="X11" s="34">
        <f t="shared" si="4"/>
        <v>34.18275854568963</v>
      </c>
    </row>
    <row r="12" spans="1:24" s="35" customFormat="1" ht="30" customHeight="1">
      <c r="A12" s="47" t="s">
        <v>6</v>
      </c>
      <c r="B12" s="48">
        <v>68</v>
      </c>
      <c r="C12" s="48">
        <v>41</v>
      </c>
      <c r="D12" s="48">
        <v>81</v>
      </c>
      <c r="E12" s="48">
        <v>52</v>
      </c>
      <c r="F12" s="48">
        <v>59</v>
      </c>
      <c r="G12" s="23">
        <v>87</v>
      </c>
      <c r="H12" s="23">
        <v>28</v>
      </c>
      <c r="I12" s="48">
        <v>57</v>
      </c>
      <c r="J12" s="48">
        <v>81</v>
      </c>
      <c r="K12" s="48">
        <f t="shared" si="0"/>
        <v>554</v>
      </c>
      <c r="L12" s="24">
        <f t="shared" si="1"/>
        <v>61.55555555555556</v>
      </c>
      <c r="M12" s="43">
        <f>(C12+B12+D12+E12+F12+I12+J12)/7</f>
        <v>62.714285714285715</v>
      </c>
      <c r="N12" s="52"/>
      <c r="O12" s="44"/>
      <c r="P12" s="50">
        <v>170</v>
      </c>
      <c r="Q12" s="23"/>
      <c r="R12" s="28" t="s">
        <v>37</v>
      </c>
      <c r="S12" s="29">
        <v>6197</v>
      </c>
      <c r="T12" s="30" t="s">
        <v>37</v>
      </c>
      <c r="U12" s="31">
        <v>12476.92</v>
      </c>
      <c r="V12" s="32" t="s">
        <v>37</v>
      </c>
      <c r="W12" s="45">
        <f t="shared" si="3"/>
        <v>9115.4</v>
      </c>
      <c r="X12" s="31"/>
    </row>
    <row r="13" spans="1:25" s="35" customFormat="1" ht="30.75" customHeight="1">
      <c r="A13" s="21" t="s">
        <v>50</v>
      </c>
      <c r="B13" s="22">
        <v>83</v>
      </c>
      <c r="C13" s="22">
        <v>81</v>
      </c>
      <c r="D13" s="22">
        <v>91</v>
      </c>
      <c r="E13" s="22">
        <v>84</v>
      </c>
      <c r="F13" s="22">
        <v>83</v>
      </c>
      <c r="G13" s="23">
        <v>94</v>
      </c>
      <c r="H13" s="23">
        <v>63</v>
      </c>
      <c r="I13" s="22">
        <v>88</v>
      </c>
      <c r="J13" s="22">
        <v>91</v>
      </c>
      <c r="K13" s="22">
        <f t="shared" si="0"/>
        <v>758</v>
      </c>
      <c r="L13" s="24">
        <f t="shared" si="1"/>
        <v>84.22222222222223</v>
      </c>
      <c r="M13" s="24">
        <f>(J13+F13+E13+D13+C13+B13+I13)/7</f>
        <v>85.85714285714286</v>
      </c>
      <c r="N13" s="25">
        <v>2500</v>
      </c>
      <c r="O13" s="26">
        <f t="shared" si="2"/>
        <v>3333.3325000000004</v>
      </c>
      <c r="P13" s="27">
        <v>1751</v>
      </c>
      <c r="Q13" s="23"/>
      <c r="R13" s="28"/>
      <c r="S13" s="29"/>
      <c r="T13" s="30"/>
      <c r="U13" s="31"/>
      <c r="V13" s="32"/>
      <c r="W13" s="33">
        <f t="shared" si="3"/>
        <v>93888.62</v>
      </c>
      <c r="X13" s="34">
        <f t="shared" si="4"/>
        <v>28.166593041648255</v>
      </c>
      <c r="Y13" s="53"/>
    </row>
    <row r="14" spans="1:25" s="35" customFormat="1" ht="30" customHeight="1">
      <c r="A14" s="38" t="s">
        <v>7</v>
      </c>
      <c r="B14" s="22">
        <v>86</v>
      </c>
      <c r="C14" s="23">
        <v>94</v>
      </c>
      <c r="D14" s="22">
        <v>91</v>
      </c>
      <c r="E14" s="22">
        <v>92</v>
      </c>
      <c r="F14" s="22">
        <v>87</v>
      </c>
      <c r="G14" s="22">
        <v>90</v>
      </c>
      <c r="H14" s="23">
        <v>74</v>
      </c>
      <c r="I14" s="22">
        <v>85</v>
      </c>
      <c r="J14" s="22">
        <v>90</v>
      </c>
      <c r="K14" s="22">
        <f t="shared" si="0"/>
        <v>789</v>
      </c>
      <c r="L14" s="24">
        <f t="shared" si="1"/>
        <v>87.66666666666667</v>
      </c>
      <c r="M14" s="24">
        <f>(J14+G14+F14+E14+D14+B14+I14)/7</f>
        <v>88.71428571428571</v>
      </c>
      <c r="N14" s="25">
        <v>5000</v>
      </c>
      <c r="O14" s="26">
        <f t="shared" si="2"/>
        <v>6666.665000000001</v>
      </c>
      <c r="P14" s="27">
        <v>3955</v>
      </c>
      <c r="Q14" s="37">
        <v>5000</v>
      </c>
      <c r="R14" s="28" t="s">
        <v>38</v>
      </c>
      <c r="S14" s="29">
        <v>0</v>
      </c>
      <c r="T14" s="30" t="s">
        <v>38</v>
      </c>
      <c r="U14" s="31">
        <v>11911.7</v>
      </c>
      <c r="V14" s="32" t="s">
        <v>38</v>
      </c>
      <c r="W14" s="33">
        <f t="shared" si="3"/>
        <v>212067.09999999998</v>
      </c>
      <c r="X14" s="34">
        <f t="shared" si="4"/>
        <v>31.81007295251823</v>
      </c>
      <c r="Y14" s="53"/>
    </row>
    <row r="15" spans="1:25" s="35" customFormat="1" ht="30" customHeight="1">
      <c r="A15" s="21" t="s">
        <v>8</v>
      </c>
      <c r="B15" s="22">
        <v>84</v>
      </c>
      <c r="C15" s="22">
        <v>93</v>
      </c>
      <c r="D15" s="23">
        <v>100</v>
      </c>
      <c r="E15" s="22">
        <v>95</v>
      </c>
      <c r="F15" s="22">
        <v>89</v>
      </c>
      <c r="G15" s="22">
        <v>90</v>
      </c>
      <c r="H15" s="23">
        <v>62</v>
      </c>
      <c r="I15" s="22">
        <v>81</v>
      </c>
      <c r="J15" s="22">
        <v>85</v>
      </c>
      <c r="K15" s="22">
        <f t="shared" si="0"/>
        <v>779</v>
      </c>
      <c r="L15" s="24">
        <f t="shared" si="1"/>
        <v>86.55555555555556</v>
      </c>
      <c r="M15" s="24">
        <f>(J15+G15+F15+E15+C15+B15+I15)/7</f>
        <v>88.14285714285714</v>
      </c>
      <c r="N15" s="25">
        <v>10000</v>
      </c>
      <c r="O15" s="26">
        <f t="shared" si="2"/>
        <v>13333.330000000002</v>
      </c>
      <c r="P15" s="36">
        <v>10800</v>
      </c>
      <c r="Q15" s="37">
        <v>6666</v>
      </c>
      <c r="R15" s="28" t="s">
        <v>39</v>
      </c>
      <c r="S15" s="29">
        <v>4656</v>
      </c>
      <c r="T15" s="30" t="s">
        <v>39</v>
      </c>
      <c r="U15" s="31">
        <v>13000.29</v>
      </c>
      <c r="V15" s="32" t="s">
        <v>39</v>
      </c>
      <c r="W15" s="33">
        <f t="shared" si="3"/>
        <v>579096</v>
      </c>
      <c r="X15" s="34">
        <f t="shared" si="4"/>
        <v>43.432210858052706</v>
      </c>
      <c r="Y15" s="53"/>
    </row>
    <row r="16" spans="1:24" s="35" customFormat="1" ht="30" customHeight="1">
      <c r="A16" s="38" t="s">
        <v>9</v>
      </c>
      <c r="B16" s="23">
        <v>80</v>
      </c>
      <c r="C16" s="22">
        <v>94</v>
      </c>
      <c r="D16" s="23">
        <v>100</v>
      </c>
      <c r="E16" s="22">
        <v>96</v>
      </c>
      <c r="F16" s="22">
        <v>87</v>
      </c>
      <c r="G16" s="22">
        <v>87</v>
      </c>
      <c r="H16" s="22">
        <v>90</v>
      </c>
      <c r="I16" s="22">
        <v>81</v>
      </c>
      <c r="J16" s="22">
        <v>90</v>
      </c>
      <c r="K16" s="22">
        <f t="shared" si="0"/>
        <v>805</v>
      </c>
      <c r="L16" s="24">
        <f t="shared" si="1"/>
        <v>89.44444444444444</v>
      </c>
      <c r="M16" s="24">
        <f>(J16+H16+G16+F16+E16+C16+I16)/7</f>
        <v>89.28571428571429</v>
      </c>
      <c r="N16" s="25">
        <v>10000</v>
      </c>
      <c r="O16" s="26">
        <f t="shared" si="2"/>
        <v>13333.330000000002</v>
      </c>
      <c r="P16" s="36">
        <v>14040</v>
      </c>
      <c r="Q16" s="23"/>
      <c r="R16" s="28" t="s">
        <v>42</v>
      </c>
      <c r="S16" s="29">
        <v>5886</v>
      </c>
      <c r="T16" s="30" t="s">
        <v>42</v>
      </c>
      <c r="U16" s="31">
        <v>12602.53</v>
      </c>
      <c r="V16" s="32" t="s">
        <v>42</v>
      </c>
      <c r="W16" s="33">
        <f t="shared" si="3"/>
        <v>752824.7999999999</v>
      </c>
      <c r="X16" s="34">
        <f t="shared" si="4"/>
        <v>56.46187411546852</v>
      </c>
    </row>
    <row r="17" spans="1:24" s="35" customFormat="1" ht="30" customHeight="1">
      <c r="A17" s="38" t="s">
        <v>10</v>
      </c>
      <c r="B17" s="22">
        <v>84</v>
      </c>
      <c r="C17" s="23">
        <v>95</v>
      </c>
      <c r="D17" s="22">
        <v>91</v>
      </c>
      <c r="E17" s="22">
        <v>93</v>
      </c>
      <c r="F17" s="22">
        <v>83</v>
      </c>
      <c r="G17" s="22">
        <v>93</v>
      </c>
      <c r="H17" s="23">
        <v>40</v>
      </c>
      <c r="I17" s="22">
        <v>81</v>
      </c>
      <c r="J17" s="22">
        <v>88</v>
      </c>
      <c r="K17" s="22">
        <f t="shared" si="0"/>
        <v>748</v>
      </c>
      <c r="L17" s="24">
        <f t="shared" si="1"/>
        <v>83.11111111111111</v>
      </c>
      <c r="M17" s="24">
        <f>(J17+G17+F17+E17+D17+B17+I17)/7</f>
        <v>87.57142857142857</v>
      </c>
      <c r="N17" s="25">
        <v>2500</v>
      </c>
      <c r="O17" s="26">
        <f t="shared" si="2"/>
        <v>3333.3325000000004</v>
      </c>
      <c r="P17" s="36">
        <v>1680</v>
      </c>
      <c r="Q17" s="23"/>
      <c r="R17" s="28" t="s">
        <v>5</v>
      </c>
      <c r="S17" s="29">
        <v>3154</v>
      </c>
      <c r="T17" s="30" t="s">
        <v>5</v>
      </c>
      <c r="U17" s="31">
        <v>12811.88</v>
      </c>
      <c r="V17" s="32" t="s">
        <v>5</v>
      </c>
      <c r="W17" s="33">
        <f t="shared" si="3"/>
        <v>90081.59999999999</v>
      </c>
      <c r="X17" s="34">
        <f t="shared" si="4"/>
        <v>27.024486756121682</v>
      </c>
    </row>
    <row r="18" spans="1:24" s="35" customFormat="1" ht="30.75" customHeight="1">
      <c r="A18" s="38" t="s">
        <v>24</v>
      </c>
      <c r="B18" s="41"/>
      <c r="C18" s="22">
        <v>91</v>
      </c>
      <c r="D18" s="23">
        <v>100</v>
      </c>
      <c r="E18" s="22">
        <v>94</v>
      </c>
      <c r="F18" s="22">
        <v>89</v>
      </c>
      <c r="G18" s="22">
        <v>89</v>
      </c>
      <c r="H18" s="23">
        <v>63</v>
      </c>
      <c r="I18" s="22">
        <v>91</v>
      </c>
      <c r="J18" s="22">
        <v>92</v>
      </c>
      <c r="K18" s="22">
        <f t="shared" si="0"/>
        <v>709</v>
      </c>
      <c r="L18" s="42">
        <f>K18/8</f>
        <v>88.625</v>
      </c>
      <c r="M18" s="42">
        <f>(J18+G18+F18+E18+C18+I18)/6</f>
        <v>91</v>
      </c>
      <c r="N18" s="25">
        <v>10000</v>
      </c>
      <c r="O18" s="26">
        <f t="shared" si="2"/>
        <v>13333.330000000002</v>
      </c>
      <c r="P18" s="27">
        <v>18885</v>
      </c>
      <c r="Q18" s="23"/>
      <c r="R18" s="28"/>
      <c r="S18" s="29"/>
      <c r="T18" s="30"/>
      <c r="U18" s="31"/>
      <c r="V18" s="32"/>
      <c r="W18" s="33">
        <f t="shared" si="3"/>
        <v>1012613.7</v>
      </c>
      <c r="X18" s="34">
        <f t="shared" si="4"/>
        <v>75.9460464865116</v>
      </c>
    </row>
    <row r="19" spans="1:24" s="35" customFormat="1" ht="30.75" customHeight="1">
      <c r="A19" s="38" t="s">
        <v>52</v>
      </c>
      <c r="B19" s="22">
        <v>83</v>
      </c>
      <c r="C19" s="22">
        <v>80</v>
      </c>
      <c r="D19" s="23">
        <v>91</v>
      </c>
      <c r="E19" s="22">
        <v>90</v>
      </c>
      <c r="F19" s="22">
        <v>80</v>
      </c>
      <c r="G19" s="22">
        <v>87</v>
      </c>
      <c r="H19" s="23">
        <v>52</v>
      </c>
      <c r="I19" s="22">
        <v>84</v>
      </c>
      <c r="J19" s="22">
        <v>83</v>
      </c>
      <c r="K19" s="22">
        <f t="shared" si="0"/>
        <v>730</v>
      </c>
      <c r="L19" s="24">
        <f t="shared" si="1"/>
        <v>81.11111111111111</v>
      </c>
      <c r="M19" s="42">
        <f>(J19+G19+F19+E19+C19+B19+I19)/7</f>
        <v>83.85714285714286</v>
      </c>
      <c r="N19" s="25">
        <v>2500</v>
      </c>
      <c r="O19" s="26">
        <f t="shared" si="2"/>
        <v>3333.3325000000004</v>
      </c>
      <c r="P19" s="39">
        <v>1040</v>
      </c>
      <c r="Q19" s="37">
        <v>2500</v>
      </c>
      <c r="R19" s="28" t="s">
        <v>2</v>
      </c>
      <c r="S19" s="29">
        <v>4656</v>
      </c>
      <c r="T19" s="30" t="s">
        <v>2</v>
      </c>
      <c r="U19" s="31">
        <v>13607.38</v>
      </c>
      <c r="V19" s="32" t="s">
        <v>2</v>
      </c>
      <c r="W19" s="33">
        <f t="shared" si="3"/>
        <v>55764.799999999996</v>
      </c>
      <c r="X19" s="34">
        <f t="shared" si="4"/>
        <v>16.729444182361043</v>
      </c>
    </row>
    <row r="20" spans="1:24" s="35" customFormat="1" ht="30" customHeight="1">
      <c r="A20" s="38" t="s">
        <v>11</v>
      </c>
      <c r="B20" s="22">
        <v>94</v>
      </c>
      <c r="C20" s="23">
        <v>100</v>
      </c>
      <c r="D20" s="22">
        <v>95</v>
      </c>
      <c r="E20" s="22">
        <v>96</v>
      </c>
      <c r="F20" s="22">
        <v>95</v>
      </c>
      <c r="G20" s="22">
        <v>94</v>
      </c>
      <c r="H20" s="22">
        <v>95</v>
      </c>
      <c r="I20" s="22">
        <v>100</v>
      </c>
      <c r="J20" s="23">
        <v>90</v>
      </c>
      <c r="K20" s="22">
        <f t="shared" si="0"/>
        <v>859</v>
      </c>
      <c r="L20" s="24">
        <f t="shared" si="1"/>
        <v>95.44444444444444</v>
      </c>
      <c r="M20" s="24">
        <f>(H20+G20+F20+E20+D20+B20+I20)/7</f>
        <v>95.57142857142857</v>
      </c>
      <c r="N20" s="25">
        <v>10000</v>
      </c>
      <c r="O20" s="26">
        <f t="shared" si="2"/>
        <v>13333.330000000002</v>
      </c>
      <c r="P20" s="36">
        <v>10139</v>
      </c>
      <c r="Q20" s="49">
        <v>3333</v>
      </c>
      <c r="R20" s="28" t="s">
        <v>43</v>
      </c>
      <c r="S20" s="29">
        <v>6296</v>
      </c>
      <c r="T20" s="30" t="s">
        <v>43</v>
      </c>
      <c r="U20" s="31">
        <v>13209.63</v>
      </c>
      <c r="V20" s="32" t="s">
        <v>43</v>
      </c>
      <c r="W20" s="33">
        <f t="shared" si="3"/>
        <v>543653.1799999999</v>
      </c>
      <c r="X20" s="34">
        <f t="shared" si="4"/>
        <v>40.773998693499664</v>
      </c>
    </row>
    <row r="21" spans="1:24" s="35" customFormat="1" ht="30.75" customHeight="1">
      <c r="A21" s="38" t="s">
        <v>12</v>
      </c>
      <c r="B21" s="22">
        <v>93</v>
      </c>
      <c r="C21" s="22">
        <v>82</v>
      </c>
      <c r="D21" s="23">
        <v>100</v>
      </c>
      <c r="E21" s="22">
        <v>96</v>
      </c>
      <c r="F21" s="22">
        <v>83</v>
      </c>
      <c r="G21" s="22">
        <v>94</v>
      </c>
      <c r="H21" s="23">
        <v>78</v>
      </c>
      <c r="I21" s="22">
        <v>89</v>
      </c>
      <c r="J21" s="41"/>
      <c r="K21" s="22">
        <f t="shared" si="0"/>
        <v>715</v>
      </c>
      <c r="L21" s="24">
        <f>K21/8</f>
        <v>89.375</v>
      </c>
      <c r="M21" s="24">
        <f>(G21+F21+E21+C21+B21+I21)/6</f>
        <v>89.5</v>
      </c>
      <c r="N21" s="25">
        <v>10000</v>
      </c>
      <c r="O21" s="26">
        <f t="shared" si="2"/>
        <v>13333.330000000002</v>
      </c>
      <c r="P21" s="36">
        <v>5247</v>
      </c>
      <c r="Q21" s="28"/>
      <c r="R21" s="28" t="s">
        <v>44</v>
      </c>
      <c r="S21" s="29">
        <v>4681</v>
      </c>
      <c r="T21" s="30" t="s">
        <v>44</v>
      </c>
      <c r="U21" s="31">
        <v>13000.29</v>
      </c>
      <c r="V21" s="32" t="s">
        <v>44</v>
      </c>
      <c r="W21" s="33">
        <f t="shared" si="3"/>
        <v>281344.14</v>
      </c>
      <c r="X21" s="34">
        <f t="shared" si="4"/>
        <v>21.10081577520394</v>
      </c>
    </row>
    <row r="22" spans="1:24" s="35" customFormat="1" ht="30.75" customHeight="1">
      <c r="A22" s="38" t="s">
        <v>13</v>
      </c>
      <c r="B22" s="22">
        <v>86</v>
      </c>
      <c r="C22" s="22">
        <v>81</v>
      </c>
      <c r="D22" s="22">
        <v>91</v>
      </c>
      <c r="E22" s="22">
        <v>90</v>
      </c>
      <c r="F22" s="22">
        <v>85</v>
      </c>
      <c r="G22" s="23">
        <v>93</v>
      </c>
      <c r="H22" s="23">
        <v>63</v>
      </c>
      <c r="I22" s="22">
        <v>71</v>
      </c>
      <c r="J22" s="22">
        <v>85</v>
      </c>
      <c r="K22" s="22">
        <f t="shared" si="0"/>
        <v>745</v>
      </c>
      <c r="L22" s="24">
        <f t="shared" si="1"/>
        <v>82.77777777777777</v>
      </c>
      <c r="M22" s="24">
        <f>(B22+C22+D22+E22+F22+J22+I22)/7</f>
        <v>84.14285714285714</v>
      </c>
      <c r="N22" s="25">
        <v>5000</v>
      </c>
      <c r="O22" s="26">
        <f t="shared" si="2"/>
        <v>6666.665000000001</v>
      </c>
      <c r="P22" s="36">
        <v>4390</v>
      </c>
      <c r="Q22" s="28"/>
      <c r="R22" s="28" t="s">
        <v>45</v>
      </c>
      <c r="S22" s="29">
        <v>4564</v>
      </c>
      <c r="T22" s="30" t="s">
        <v>45</v>
      </c>
      <c r="U22" s="31">
        <v>11932.63</v>
      </c>
      <c r="V22" s="32" t="s">
        <v>45</v>
      </c>
      <c r="W22" s="33">
        <f t="shared" si="3"/>
        <v>235391.8</v>
      </c>
      <c r="X22" s="34">
        <f t="shared" si="4"/>
        <v>35.3087788271947</v>
      </c>
    </row>
    <row r="23" spans="1:24" s="35" customFormat="1" ht="30.75" customHeight="1">
      <c r="A23" s="38" t="s">
        <v>14</v>
      </c>
      <c r="B23" s="22">
        <v>91</v>
      </c>
      <c r="C23" s="22">
        <v>96</v>
      </c>
      <c r="D23" s="22">
        <v>91</v>
      </c>
      <c r="E23" s="23">
        <v>99</v>
      </c>
      <c r="F23" s="22">
        <v>83</v>
      </c>
      <c r="G23" s="22">
        <v>94</v>
      </c>
      <c r="H23" s="23">
        <v>72</v>
      </c>
      <c r="I23" s="22">
        <v>88</v>
      </c>
      <c r="J23" s="22">
        <v>91</v>
      </c>
      <c r="K23" s="22">
        <f t="shared" si="0"/>
        <v>805</v>
      </c>
      <c r="L23" s="24">
        <f t="shared" si="1"/>
        <v>89.44444444444444</v>
      </c>
      <c r="M23" s="24">
        <f>(B23+C23+D23+F23+G23+J23+I23)/7</f>
        <v>90.57142857142857</v>
      </c>
      <c r="N23" s="25">
        <v>10000</v>
      </c>
      <c r="O23" s="26">
        <f t="shared" si="2"/>
        <v>13333.330000000002</v>
      </c>
      <c r="P23" s="39">
        <v>16130</v>
      </c>
      <c r="Q23" s="28"/>
      <c r="R23" s="28" t="s">
        <v>46</v>
      </c>
      <c r="S23" s="29">
        <v>3043</v>
      </c>
      <c r="T23" s="30" t="s">
        <v>46</v>
      </c>
      <c r="U23" s="31">
        <v>12895.62</v>
      </c>
      <c r="V23" s="32" t="s">
        <v>46</v>
      </c>
      <c r="W23" s="33">
        <f t="shared" si="3"/>
        <v>864890.6</v>
      </c>
      <c r="X23" s="34">
        <f t="shared" si="4"/>
        <v>64.8668112167028</v>
      </c>
    </row>
    <row r="24" spans="1:16" ht="15.75" thickBot="1">
      <c r="A24" s="8" t="s">
        <v>29</v>
      </c>
      <c r="N24" s="10">
        <f>SUM(N5:N23)</f>
        <v>112500</v>
      </c>
      <c r="O24" s="15">
        <f>SUM(O5:O23)</f>
        <v>149999.96250000002</v>
      </c>
      <c r="P24" s="11"/>
    </row>
    <row r="25" ht="15.75" thickTop="1"/>
    <row r="26" ht="15">
      <c r="N26" s="9"/>
    </row>
  </sheetData>
  <printOptions/>
  <pageMargins left="0.7" right="0.7" top="0.75" bottom="0.75" header="0.3" footer="0.3"/>
  <pageSetup horizontalDpi="600" verticalDpi="600" orientation="landscape" paperSize="1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9" ma:contentTypeDescription="Create a new document." ma:contentTypeScope="" ma:versionID="aadcaef8c36433269b905a25334a0ad5">
  <xsd:schema xmlns:xsd="http://www.w3.org/2001/XMLSchema" xmlns:xs="http://www.w3.org/2001/XMLSchema" xmlns:p="http://schemas.microsoft.com/office/2006/metadata/properties" xmlns:ns3="ea1f852b-32bf-4e31-8164-529a36a285de" targetNamespace="http://schemas.microsoft.com/office/2006/metadata/properties" ma:root="true" ma:fieldsID="fe5c53ed7414723043028315ef9e05ae" ns3:_="">
    <xsd:import namespace="ea1f852b-32bf-4e31-8164-529a36a285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202E5F-714C-4640-B183-E529CF96B3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254F9DF-F306-460A-961B-2F8FE2B43F8D}">
  <ds:schemaRefs>
    <ds:schemaRef ds:uri="http://schemas.microsoft.com/office/infopath/2007/PartnerControls"/>
    <ds:schemaRef ds:uri="http://purl.org/dc/elements/1.1/"/>
    <ds:schemaRef ds:uri="ea1f852b-32bf-4e31-8164-529a36a285de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CD75A71-F40B-4B6C-BBC0-4C6E49716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Blanchard, Brian</dc:creator>
  <cp:keywords/>
  <dc:description/>
  <cp:lastModifiedBy>Blanchard, Brian</cp:lastModifiedBy>
  <cp:lastPrinted>2021-08-25T13:17:45Z</cp:lastPrinted>
  <dcterms:created xsi:type="dcterms:W3CDTF">2021-08-17T12:07:55Z</dcterms:created>
  <dcterms:modified xsi:type="dcterms:W3CDTF">2021-09-01T17:24:59Z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</Properties>
</file>